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RONAVIRUS - COVID-19 Guidance - Reference Materials\COVID-19 Reporting\LRC Pandemic federal fund reports\"/>
    </mc:Choice>
  </mc:AlternateContent>
  <xr:revisionPtr revIDLastSave="0" documentId="8_{1576092E-5B06-412E-BEB0-B20C112DE200}" xr6:coauthVersionLast="47" xr6:coauthVersionMax="47" xr10:uidLastSave="{00000000-0000-0000-0000-000000000000}"/>
  <bookViews>
    <workbookView xWindow="-110" yWindow="-110" windowWidth="19420" windowHeight="10420" xr2:uid="{70E64B7F-EE9A-4360-855E-8D9FFE0355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H48" i="1"/>
  <c r="H47" i="1"/>
  <c r="H46" i="1"/>
  <c r="H45" i="1"/>
  <c r="H43" i="1"/>
  <c r="H42" i="1"/>
  <c r="G42" i="1"/>
  <c r="F42" i="1"/>
  <c r="H41" i="1"/>
  <c r="G41" i="1"/>
  <c r="H40" i="1"/>
  <c r="G40" i="1"/>
  <c r="F40" i="1"/>
  <c r="H36" i="1"/>
  <c r="G36" i="1"/>
  <c r="H35" i="1"/>
  <c r="H34" i="1"/>
  <c r="H33" i="1"/>
  <c r="H32" i="1"/>
  <c r="H31" i="1"/>
  <c r="H30" i="1"/>
  <c r="H29" i="1"/>
  <c r="H28" i="1"/>
  <c r="H27" i="1"/>
  <c r="H26" i="1"/>
  <c r="H25" i="1"/>
  <c r="H19" i="1"/>
  <c r="G19" i="1"/>
  <c r="H18" i="1"/>
  <c r="F18" i="1"/>
  <c r="H17" i="1"/>
  <c r="H16" i="1"/>
  <c r="H15" i="1"/>
  <c r="H14" i="1"/>
  <c r="F14" i="1"/>
  <c r="H13" i="1"/>
  <c r="H12" i="1"/>
  <c r="H11" i="1"/>
  <c r="H10" i="1"/>
  <c r="H9" i="1"/>
  <c r="H4" i="1"/>
  <c r="G4" i="1"/>
  <c r="H3" i="1"/>
</calcChain>
</file>

<file path=xl/sharedStrings.xml><?xml version="1.0" encoding="utf-8"?>
<sst xmlns="http://schemas.openxmlformats.org/spreadsheetml/2006/main" count="369" uniqueCount="144">
  <si>
    <t>FEDERAL PANDEMIC RELIEF FUNDS</t>
  </si>
  <si>
    <t>eMARS Grant Chart of Account Codes</t>
  </si>
  <si>
    <t>Cabinet</t>
  </si>
  <si>
    <t>Appropriation Unit</t>
  </si>
  <si>
    <t>Federal Program Name</t>
  </si>
  <si>
    <t>Federal Act</t>
  </si>
  <si>
    <t>Purpose Statement</t>
  </si>
  <si>
    <t>Award/Est'd Award</t>
  </si>
  <si>
    <t>Unexpended</t>
  </si>
  <si>
    <t>Dept</t>
  </si>
  <si>
    <t>Major Program</t>
  </si>
  <si>
    <t>Program</t>
  </si>
  <si>
    <t>Program Period</t>
  </si>
  <si>
    <t>Funding Profile</t>
  </si>
  <si>
    <t>Expenditures as of February 15, 2024</t>
  </si>
  <si>
    <t>Judicial Branch</t>
  </si>
  <si>
    <t>State Fiscal Recovery Fund</t>
  </si>
  <si>
    <t>PL 117-2-ARPA</t>
  </si>
  <si>
    <t>Court System Electronics Records System</t>
  </si>
  <si>
    <t>025</t>
  </si>
  <si>
    <t>SFRF</t>
  </si>
  <si>
    <t>SFRFECFS</t>
  </si>
  <si>
    <t>CAG0</t>
  </si>
  <si>
    <t>General Government</t>
  </si>
  <si>
    <t>Ky Infrastructure Authority</t>
  </si>
  <si>
    <t>Drinking Water &amp; Wastewater Grant Program</t>
  </si>
  <si>
    <t>082</t>
  </si>
  <si>
    <t>ARPA-CA,ARPA-HB1,ARPA-URC,ARPA-XS,HB1-ADM,SFRF4D</t>
  </si>
  <si>
    <t>NA</t>
  </si>
  <si>
    <t>CA4D,CANH,CANH,CA4D</t>
  </si>
  <si>
    <t>Wastewater pre-treatment facility-Marzetti Horse Cave Plan in Hart Co</t>
  </si>
  <si>
    <t>WWPRETREAT</t>
  </si>
  <si>
    <t>100FED</t>
  </si>
  <si>
    <t>4 Water supply Improvement Projects-Ford Blue Oval SK Battery Park region</t>
  </si>
  <si>
    <t>H2OIMPROV</t>
  </si>
  <si>
    <t>7 Red River Gorge Water and Sewer Upgrades</t>
  </si>
  <si>
    <t>RED_RIVER</t>
  </si>
  <si>
    <t>East Ky SAFE  Fund</t>
  </si>
  <si>
    <t>Broadband Deployment Fund</t>
  </si>
  <si>
    <t>SFRF4C</t>
  </si>
  <si>
    <t>CA4C</t>
  </si>
  <si>
    <t>Rural Infrastructure Improvement Fund</t>
  </si>
  <si>
    <t>BROA-HB315</t>
  </si>
  <si>
    <t>Labor</t>
  </si>
  <si>
    <t>Employment Services</t>
  </si>
  <si>
    <t>Repay federal unemployment insurance loan</t>
  </si>
  <si>
    <t>142</t>
  </si>
  <si>
    <t>21</t>
  </si>
  <si>
    <t>School Facilities Construction Commission</t>
  </si>
  <si>
    <t>Revenue Loss use</t>
  </si>
  <si>
    <t>345</t>
  </si>
  <si>
    <t>SFRFGW</t>
  </si>
  <si>
    <t>Postsecondary Education</t>
  </si>
  <si>
    <t>Council on Postsecondary Education</t>
  </si>
  <si>
    <t>Health Care Workforce Initiative</t>
  </si>
  <si>
    <t>415</t>
  </si>
  <si>
    <t>SFRFHCWFI</t>
  </si>
  <si>
    <t>Simmons College</t>
  </si>
  <si>
    <t>SFRFEAO,SFRFTEI</t>
  </si>
  <si>
    <t>Western Ky University</t>
  </si>
  <si>
    <t>LifeWorks</t>
  </si>
  <si>
    <t>765</t>
  </si>
  <si>
    <t>SFRFLIFE</t>
  </si>
  <si>
    <t>University of Kentucky</t>
  </si>
  <si>
    <t>Healthcare Worker Loan Relief Program</t>
  </si>
  <si>
    <t>SFRFHCWFLR</t>
  </si>
  <si>
    <t>KCTCS</t>
  </si>
  <si>
    <t>Commonwealth West Healthcare Workforce Initiative</t>
  </si>
  <si>
    <t>SFRFWHC</t>
  </si>
  <si>
    <t>Office of State Budget Director</t>
  </si>
  <si>
    <t>Administration of State Fiscal Recovery Fund</t>
  </si>
  <si>
    <t>SFRFADMIN</t>
  </si>
  <si>
    <t>Justice &amp; Public Safety</t>
  </si>
  <si>
    <t>Justice Administration</t>
  </si>
  <si>
    <t>Victims of Crime Act support</t>
  </si>
  <si>
    <t>500</t>
  </si>
  <si>
    <t>SFRFVCA</t>
  </si>
  <si>
    <t>SFRFVCS</t>
  </si>
  <si>
    <t>SFRFVNA</t>
  </si>
  <si>
    <t>SFRFVPA</t>
  </si>
  <si>
    <t>SFRFVSA</t>
  </si>
  <si>
    <t>Juvenile Justice</t>
  </si>
  <si>
    <t>COVID-19 mitigation in congregate or vulnerable population settings</t>
  </si>
  <si>
    <t>523</t>
  </si>
  <si>
    <t>Corrections-Community Services &amp; Local Facilities</t>
  </si>
  <si>
    <t>Local jail COVID-19 mitigation</t>
  </si>
  <si>
    <t>527</t>
  </si>
  <si>
    <t>22</t>
  </si>
  <si>
    <t>Corrections-Adult Correctional Institutions</t>
  </si>
  <si>
    <t>SFRFB</t>
  </si>
  <si>
    <t>SFRF3</t>
  </si>
  <si>
    <t>Education</t>
  </si>
  <si>
    <t>Education-Learning &amp; Results Services</t>
  </si>
  <si>
    <t>Math Nation</t>
  </si>
  <si>
    <t>540</t>
  </si>
  <si>
    <t>SFRFMAT</t>
  </si>
  <si>
    <t>23</t>
  </si>
  <si>
    <t>Science Curriculum</t>
  </si>
  <si>
    <t>SFRFSCI</t>
  </si>
  <si>
    <t>Education-State Schools HVAC Pool</t>
  </si>
  <si>
    <t>SFRFHVA</t>
  </si>
  <si>
    <t>100CAP</t>
  </si>
  <si>
    <t>Public Protection</t>
  </si>
  <si>
    <t>Office of Secretary</t>
  </si>
  <si>
    <t>Nonprofit assistance</t>
  </si>
  <si>
    <t>675</t>
  </si>
  <si>
    <t>SFRF0</t>
  </si>
  <si>
    <t>Nonprofit assistance Administration</t>
  </si>
  <si>
    <t>SFRF1</t>
  </si>
  <si>
    <t>Health &amp; Family Services</t>
  </si>
  <si>
    <t>Behavioral Health</t>
  </si>
  <si>
    <t>729</t>
  </si>
  <si>
    <t>Harbor House</t>
  </si>
  <si>
    <t>General Admin &amp; Prog Support</t>
  </si>
  <si>
    <t>Testing, antibody treatment, Test and Stay</t>
  </si>
  <si>
    <t>721</t>
  </si>
  <si>
    <t>SFRFA</t>
  </si>
  <si>
    <t>SFRFD</t>
  </si>
  <si>
    <t>RECOVERY</t>
  </si>
  <si>
    <t>Aging and Independent Living</t>
  </si>
  <si>
    <t>Senior Meals</t>
  </si>
  <si>
    <t>725</t>
  </si>
  <si>
    <t>SFRFCC</t>
  </si>
  <si>
    <t>Public Health</t>
  </si>
  <si>
    <t>Area Health Education Centers</t>
  </si>
  <si>
    <t>728</t>
  </si>
  <si>
    <t>Community Based Services</t>
  </si>
  <si>
    <t>Buckhorn Children</t>
  </si>
  <si>
    <t>736</t>
  </si>
  <si>
    <t>SFRFBH</t>
  </si>
  <si>
    <t>Child Care Payments</t>
  </si>
  <si>
    <t>Tourism, Arts &amp; Heritage</t>
  </si>
  <si>
    <t>Tourism</t>
  </si>
  <si>
    <t>Louisville Arena</t>
  </si>
  <si>
    <t>850</t>
  </si>
  <si>
    <t>SFRFLAA</t>
  </si>
  <si>
    <t>Tourism Recovery and Investment</t>
  </si>
  <si>
    <t>Ky 4-H Foundation</t>
  </si>
  <si>
    <t>SFRFK4H</t>
  </si>
  <si>
    <t>Ky Science Center</t>
  </si>
  <si>
    <t>SFRFKSC</t>
  </si>
  <si>
    <t>Ky Center for the Arts</t>
  </si>
  <si>
    <t>Exterior Repair and Restoration</t>
  </si>
  <si>
    <t>Court Operations and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</si>
</sst>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37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37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3375-F10E-4480-BB54-23F1327C9AB8}">
  <dimension ref="A1:M49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55" sqref="D55"/>
    </sheetView>
  </sheetViews>
  <sheetFormatPr defaultRowHeight="15" x14ac:dyDescent="0.25"/>
  <cols>
    <col min="1" max="1" width="18.7109375" customWidth="1"/>
    <col min="2" max="2" width="36.28515625" customWidth="1"/>
    <col min="3" max="3" width="28.42578125" customWidth="1"/>
    <col min="4" max="4" width="19.28515625" customWidth="1"/>
    <col min="5" max="5" width="34.42578125" customWidth="1"/>
    <col min="6" max="6" width="13.7109375" bestFit="1" customWidth="1"/>
    <col min="7" max="7" width="17.7109375" customWidth="1"/>
    <col min="8" max="8" width="15.140625" customWidth="1"/>
    <col min="10" max="10" width="10.42578125" customWidth="1"/>
    <col min="11" max="11" width="12.5703125" customWidth="1"/>
    <col min="12" max="12" width="14.42578125" customWidth="1"/>
    <col min="13" max="13" width="10.140625" customWidth="1"/>
  </cols>
  <sheetData>
    <row r="1" spans="1:13" s="7" customFormat="1" ht="27.95" customHeight="1" x14ac:dyDescent="0.25">
      <c r="A1" s="1" t="s">
        <v>0</v>
      </c>
      <c r="B1" s="1"/>
      <c r="C1" s="2"/>
      <c r="D1" s="3"/>
      <c r="E1" s="4"/>
      <c r="F1" s="5"/>
      <c r="G1" s="5"/>
      <c r="H1" s="5"/>
      <c r="I1" s="6" t="s">
        <v>1</v>
      </c>
      <c r="J1" s="6"/>
      <c r="K1" s="6"/>
      <c r="L1" s="6"/>
      <c r="M1" s="6"/>
    </row>
    <row r="2" spans="1:13" s="7" customFormat="1" ht="44.45" customHeight="1" x14ac:dyDescent="0.2">
      <c r="A2" s="8" t="s">
        <v>2</v>
      </c>
      <c r="B2" s="9" t="s">
        <v>3</v>
      </c>
      <c r="C2" s="10" t="s">
        <v>4</v>
      </c>
      <c r="D2" s="9" t="s">
        <v>5</v>
      </c>
      <c r="E2" s="11" t="s">
        <v>6</v>
      </c>
      <c r="F2" s="12" t="s">
        <v>7</v>
      </c>
      <c r="G2" s="12" t="s">
        <v>14</v>
      </c>
      <c r="H2" s="12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</row>
    <row r="3" spans="1:13" s="3" customFormat="1" ht="24" x14ac:dyDescent="0.2">
      <c r="A3" s="14" t="s">
        <v>15</v>
      </c>
      <c r="B3" s="3" t="s">
        <v>143</v>
      </c>
      <c r="C3" s="15" t="s">
        <v>16</v>
      </c>
      <c r="D3" s="16" t="s">
        <v>17</v>
      </c>
      <c r="E3" s="4" t="s">
        <v>18</v>
      </c>
      <c r="F3" s="5">
        <v>38000000</v>
      </c>
      <c r="G3" s="5"/>
      <c r="H3" s="5">
        <f t="shared" ref="H3:H48" si="0">F3-G3</f>
        <v>38000000</v>
      </c>
      <c r="I3" s="17" t="s">
        <v>19</v>
      </c>
      <c r="J3" s="17" t="s">
        <v>20</v>
      </c>
      <c r="K3" s="18" t="s">
        <v>21</v>
      </c>
      <c r="L3" s="18"/>
      <c r="M3" s="18" t="s">
        <v>22</v>
      </c>
    </row>
    <row r="4" spans="1:13" s="3" customFormat="1" ht="28.5" x14ac:dyDescent="0.2">
      <c r="A4" s="14" t="s">
        <v>23</v>
      </c>
      <c r="B4" s="3" t="s">
        <v>24</v>
      </c>
      <c r="C4" s="15" t="s">
        <v>16</v>
      </c>
      <c r="D4" s="16" t="s">
        <v>17</v>
      </c>
      <c r="E4" s="4" t="s">
        <v>25</v>
      </c>
      <c r="F4" s="5">
        <v>500000000</v>
      </c>
      <c r="G4" s="5">
        <f>15785879+4504104+288502+1563576+0</f>
        <v>22142061</v>
      </c>
      <c r="H4" s="5">
        <f t="shared" si="0"/>
        <v>477857939</v>
      </c>
      <c r="I4" s="17" t="s">
        <v>26</v>
      </c>
      <c r="J4" s="17" t="s">
        <v>20</v>
      </c>
      <c r="K4" s="18" t="s">
        <v>27</v>
      </c>
      <c r="L4" s="18" t="s">
        <v>28</v>
      </c>
      <c r="M4" s="18" t="s">
        <v>29</v>
      </c>
    </row>
    <row r="5" spans="1:13" s="3" customFormat="1" ht="28.5" x14ac:dyDescent="0.2">
      <c r="A5" s="14" t="s">
        <v>23</v>
      </c>
      <c r="B5" s="3" t="s">
        <v>24</v>
      </c>
      <c r="C5" s="15" t="s">
        <v>16</v>
      </c>
      <c r="D5" s="16" t="s">
        <v>17</v>
      </c>
      <c r="E5" s="4" t="s">
        <v>30</v>
      </c>
      <c r="F5" s="5">
        <v>8000000</v>
      </c>
      <c r="G5" s="5"/>
      <c r="H5" s="5"/>
      <c r="I5" s="17" t="s">
        <v>26</v>
      </c>
      <c r="J5" s="17" t="s">
        <v>20</v>
      </c>
      <c r="K5" s="18" t="s">
        <v>31</v>
      </c>
      <c r="L5" s="18" t="s">
        <v>28</v>
      </c>
      <c r="M5" s="18" t="s">
        <v>32</v>
      </c>
    </row>
    <row r="6" spans="1:13" s="3" customFormat="1" ht="28.5" x14ac:dyDescent="0.2">
      <c r="A6" s="14" t="s">
        <v>23</v>
      </c>
      <c r="B6" s="3" t="s">
        <v>24</v>
      </c>
      <c r="C6" s="15" t="s">
        <v>16</v>
      </c>
      <c r="D6" s="16" t="s">
        <v>17</v>
      </c>
      <c r="E6" s="4" t="s">
        <v>33</v>
      </c>
      <c r="F6" s="5">
        <v>35000000</v>
      </c>
      <c r="G6" s="5"/>
      <c r="H6" s="5"/>
      <c r="I6" s="17" t="s">
        <v>26</v>
      </c>
      <c r="J6" s="17" t="s">
        <v>20</v>
      </c>
      <c r="K6" s="18" t="s">
        <v>34</v>
      </c>
      <c r="L6" s="18" t="s">
        <v>28</v>
      </c>
      <c r="M6" s="18" t="s">
        <v>32</v>
      </c>
    </row>
    <row r="7" spans="1:13" s="3" customFormat="1" ht="28.5" x14ac:dyDescent="0.2">
      <c r="A7" s="14" t="s">
        <v>23</v>
      </c>
      <c r="B7" s="3" t="s">
        <v>24</v>
      </c>
      <c r="C7" s="15" t="s">
        <v>16</v>
      </c>
      <c r="D7" s="16" t="s">
        <v>17</v>
      </c>
      <c r="E7" s="4" t="s">
        <v>35</v>
      </c>
      <c r="F7" s="5">
        <v>11000000</v>
      </c>
      <c r="G7" s="5"/>
      <c r="H7" s="5"/>
      <c r="I7" s="17" t="s">
        <v>26</v>
      </c>
      <c r="J7" s="17" t="s">
        <v>20</v>
      </c>
      <c r="K7" s="18" t="s">
        <v>36</v>
      </c>
      <c r="L7" s="18" t="s">
        <v>28</v>
      </c>
      <c r="M7" s="18" t="s">
        <v>32</v>
      </c>
    </row>
    <row r="8" spans="1:13" s="3" customFormat="1" ht="28.5" x14ac:dyDescent="0.2">
      <c r="A8" s="14" t="s">
        <v>23</v>
      </c>
      <c r="B8" s="3" t="s">
        <v>24</v>
      </c>
      <c r="C8" s="15" t="s">
        <v>16</v>
      </c>
      <c r="D8" s="16" t="s">
        <v>17</v>
      </c>
      <c r="E8" s="4" t="s">
        <v>37</v>
      </c>
      <c r="F8" s="5">
        <v>12662200</v>
      </c>
      <c r="G8" s="5"/>
      <c r="H8" s="5"/>
      <c r="I8" s="17" t="s">
        <v>26</v>
      </c>
      <c r="J8" s="17" t="s">
        <v>20</v>
      </c>
      <c r="K8" s="18"/>
      <c r="L8" s="18"/>
      <c r="M8" s="18"/>
    </row>
    <row r="9" spans="1:13" s="3" customFormat="1" ht="28.5" x14ac:dyDescent="0.2">
      <c r="A9" s="14" t="s">
        <v>23</v>
      </c>
      <c r="B9" s="3" t="s">
        <v>24</v>
      </c>
      <c r="C9" s="15" t="s">
        <v>16</v>
      </c>
      <c r="D9" s="16" t="s">
        <v>17</v>
      </c>
      <c r="E9" s="4" t="s">
        <v>38</v>
      </c>
      <c r="F9" s="5">
        <v>117231000</v>
      </c>
      <c r="G9" s="5">
        <v>6815811</v>
      </c>
      <c r="H9" s="5">
        <f t="shared" si="0"/>
        <v>110415189</v>
      </c>
      <c r="I9" s="17" t="s">
        <v>26</v>
      </c>
      <c r="J9" s="17" t="s">
        <v>20</v>
      </c>
      <c r="K9" s="18" t="s">
        <v>39</v>
      </c>
      <c r="L9" s="18" t="s">
        <v>28</v>
      </c>
      <c r="M9" s="18" t="s">
        <v>40</v>
      </c>
    </row>
    <row r="10" spans="1:13" s="3" customFormat="1" ht="28.5" x14ac:dyDescent="0.2">
      <c r="A10" s="14" t="s">
        <v>23</v>
      </c>
      <c r="B10" s="3" t="s">
        <v>24</v>
      </c>
      <c r="C10" s="15" t="s">
        <v>16</v>
      </c>
      <c r="D10" s="16" t="s">
        <v>17</v>
      </c>
      <c r="E10" s="4" t="s">
        <v>41</v>
      </c>
      <c r="F10" s="5">
        <v>20000000</v>
      </c>
      <c r="G10" s="5">
        <v>11920</v>
      </c>
      <c r="H10" s="5">
        <f t="shared" si="0"/>
        <v>19988080</v>
      </c>
      <c r="I10" s="17" t="s">
        <v>26</v>
      </c>
      <c r="J10" s="17" t="s">
        <v>20</v>
      </c>
      <c r="K10" s="18" t="s">
        <v>42</v>
      </c>
      <c r="L10" s="18"/>
      <c r="M10" s="18"/>
    </row>
    <row r="11" spans="1:13" s="3" customFormat="1" ht="24" x14ac:dyDescent="0.2">
      <c r="A11" s="14" t="s">
        <v>43</v>
      </c>
      <c r="B11" s="3" t="s">
        <v>44</v>
      </c>
      <c r="C11" s="15" t="s">
        <v>16</v>
      </c>
      <c r="D11" s="16" t="s">
        <v>17</v>
      </c>
      <c r="E11" s="4" t="s">
        <v>45</v>
      </c>
      <c r="F11" s="5">
        <v>748360574</v>
      </c>
      <c r="G11" s="5">
        <v>748360574</v>
      </c>
      <c r="H11" s="5">
        <f t="shared" si="0"/>
        <v>0</v>
      </c>
      <c r="I11" s="17" t="s">
        <v>46</v>
      </c>
      <c r="J11" s="17" t="s">
        <v>20</v>
      </c>
      <c r="K11" s="18" t="s">
        <v>20</v>
      </c>
      <c r="L11" s="18" t="s">
        <v>47</v>
      </c>
      <c r="M11" s="18" t="s">
        <v>32</v>
      </c>
    </row>
    <row r="12" spans="1:13" s="3" customFormat="1" ht="28.5" x14ac:dyDescent="0.2">
      <c r="A12" s="14" t="s">
        <v>23</v>
      </c>
      <c r="B12" s="3" t="s">
        <v>48</v>
      </c>
      <c r="C12" s="15" t="s">
        <v>16</v>
      </c>
      <c r="D12" s="16" t="s">
        <v>17</v>
      </c>
      <c r="E12" s="4" t="s">
        <v>49</v>
      </c>
      <c r="F12" s="5">
        <v>168695000</v>
      </c>
      <c r="G12" s="5">
        <v>168694800</v>
      </c>
      <c r="H12" s="5">
        <f t="shared" si="0"/>
        <v>200</v>
      </c>
      <c r="I12" s="17" t="s">
        <v>50</v>
      </c>
      <c r="J12" s="17" t="s">
        <v>20</v>
      </c>
      <c r="K12" s="18" t="s">
        <v>51</v>
      </c>
      <c r="L12" s="18"/>
      <c r="M12" s="18"/>
    </row>
    <row r="13" spans="1:13" s="3" customFormat="1" ht="28.5" x14ac:dyDescent="0.2">
      <c r="A13" s="14" t="s">
        <v>52</v>
      </c>
      <c r="B13" s="3" t="s">
        <v>53</v>
      </c>
      <c r="C13" s="15" t="s">
        <v>16</v>
      </c>
      <c r="D13" s="16" t="s">
        <v>17</v>
      </c>
      <c r="E13" s="4" t="s">
        <v>54</v>
      </c>
      <c r="F13" s="5">
        <v>10000000</v>
      </c>
      <c r="G13" s="5">
        <v>4633886</v>
      </c>
      <c r="H13" s="5">
        <f t="shared" si="0"/>
        <v>5366114</v>
      </c>
      <c r="I13" s="17" t="s">
        <v>55</v>
      </c>
      <c r="J13" s="17" t="s">
        <v>20</v>
      </c>
      <c r="K13" s="18" t="s">
        <v>56</v>
      </c>
      <c r="L13" s="18"/>
      <c r="M13" s="18"/>
    </row>
    <row r="14" spans="1:13" s="3" customFormat="1" ht="28.5" x14ac:dyDescent="0.2">
      <c r="A14" s="14" t="s">
        <v>52</v>
      </c>
      <c r="B14" s="3" t="s">
        <v>53</v>
      </c>
      <c r="C14" s="15" t="s">
        <v>16</v>
      </c>
      <c r="D14" s="16" t="s">
        <v>17</v>
      </c>
      <c r="E14" s="4" t="s">
        <v>57</v>
      </c>
      <c r="F14" s="5">
        <f>4200000+1800000</f>
        <v>6000000</v>
      </c>
      <c r="G14" s="5">
        <v>2600000</v>
      </c>
      <c r="H14" s="5">
        <f t="shared" si="0"/>
        <v>3400000</v>
      </c>
      <c r="I14" s="17" t="s">
        <v>55</v>
      </c>
      <c r="J14" s="17" t="s">
        <v>20</v>
      </c>
      <c r="K14" s="18" t="s">
        <v>58</v>
      </c>
      <c r="L14" s="18"/>
      <c r="M14" s="18"/>
    </row>
    <row r="15" spans="1:13" s="3" customFormat="1" ht="28.5" x14ac:dyDescent="0.2">
      <c r="A15" s="14" t="s">
        <v>52</v>
      </c>
      <c r="B15" s="3" t="s">
        <v>59</v>
      </c>
      <c r="C15" s="15" t="s">
        <v>16</v>
      </c>
      <c r="D15" s="16" t="s">
        <v>17</v>
      </c>
      <c r="E15" s="4" t="s">
        <v>60</v>
      </c>
      <c r="F15" s="5">
        <v>2800000</v>
      </c>
      <c r="G15" s="5">
        <v>870876</v>
      </c>
      <c r="H15" s="5">
        <f t="shared" si="0"/>
        <v>1929124</v>
      </c>
      <c r="I15" s="17" t="s">
        <v>61</v>
      </c>
      <c r="J15" s="17" t="s">
        <v>20</v>
      </c>
      <c r="K15" s="18" t="s">
        <v>62</v>
      </c>
      <c r="L15" s="18"/>
      <c r="M15" s="18"/>
    </row>
    <row r="16" spans="1:13" s="3" customFormat="1" ht="28.5" x14ac:dyDescent="0.2">
      <c r="A16" s="14" t="s">
        <v>52</v>
      </c>
      <c r="B16" s="3" t="s">
        <v>63</v>
      </c>
      <c r="C16" s="15" t="s">
        <v>16</v>
      </c>
      <c r="D16" s="16" t="s">
        <v>17</v>
      </c>
      <c r="E16" s="4" t="s">
        <v>64</v>
      </c>
      <c r="F16" s="5">
        <v>4000000</v>
      </c>
      <c r="G16" s="5">
        <v>643356</v>
      </c>
      <c r="H16" s="5">
        <f t="shared" si="0"/>
        <v>3356644</v>
      </c>
      <c r="I16" s="17" t="s">
        <v>61</v>
      </c>
      <c r="J16" s="17" t="s">
        <v>20</v>
      </c>
      <c r="K16" s="18" t="s">
        <v>65</v>
      </c>
      <c r="L16" s="18"/>
      <c r="M16" s="18"/>
    </row>
    <row r="17" spans="1:13" s="3" customFormat="1" ht="28.5" x14ac:dyDescent="0.2">
      <c r="A17" s="14" t="s">
        <v>52</v>
      </c>
      <c r="B17" s="3" t="s">
        <v>66</v>
      </c>
      <c r="C17" s="15" t="s">
        <v>16</v>
      </c>
      <c r="D17" s="16" t="s">
        <v>17</v>
      </c>
      <c r="E17" s="4" t="s">
        <v>67</v>
      </c>
      <c r="F17" s="5">
        <v>38000000</v>
      </c>
      <c r="G17" s="5">
        <v>4668311</v>
      </c>
      <c r="H17" s="5">
        <f t="shared" si="0"/>
        <v>33331689</v>
      </c>
      <c r="I17" s="17" t="s">
        <v>61</v>
      </c>
      <c r="J17" s="17" t="s">
        <v>20</v>
      </c>
      <c r="K17" s="18" t="s">
        <v>68</v>
      </c>
      <c r="L17" s="18"/>
      <c r="M17" s="18"/>
    </row>
    <row r="18" spans="1:13" s="3" customFormat="1" ht="28.5" x14ac:dyDescent="0.2">
      <c r="A18" s="14" t="s">
        <v>23</v>
      </c>
      <c r="B18" s="3" t="s">
        <v>69</v>
      </c>
      <c r="C18" s="15" t="s">
        <v>16</v>
      </c>
      <c r="D18" s="16" t="s">
        <v>17</v>
      </c>
      <c r="E18" s="4" t="s">
        <v>70</v>
      </c>
      <c r="F18" s="5">
        <f>5400+132300+132300</f>
        <v>270000</v>
      </c>
      <c r="G18" s="5">
        <v>10808</v>
      </c>
      <c r="H18" s="5">
        <f t="shared" si="0"/>
        <v>259192</v>
      </c>
      <c r="I18" s="17" t="s">
        <v>61</v>
      </c>
      <c r="J18" s="17" t="s">
        <v>20</v>
      </c>
      <c r="K18" s="18" t="s">
        <v>71</v>
      </c>
      <c r="L18" s="18"/>
      <c r="M18" s="18"/>
    </row>
    <row r="19" spans="1:13" s="3" customFormat="1" ht="28.5" x14ac:dyDescent="0.2">
      <c r="A19" s="14" t="s">
        <v>72</v>
      </c>
      <c r="B19" s="3" t="s">
        <v>73</v>
      </c>
      <c r="C19" s="15" t="s">
        <v>16</v>
      </c>
      <c r="D19" s="16" t="s">
        <v>17</v>
      </c>
      <c r="E19" s="4" t="s">
        <v>74</v>
      </c>
      <c r="F19" s="5">
        <v>20000000</v>
      </c>
      <c r="G19" s="5">
        <f>38037+6583834+399617+19356+333010</f>
        <v>7373854</v>
      </c>
      <c r="H19" s="5">
        <f t="shared" si="0"/>
        <v>12626146</v>
      </c>
      <c r="I19" s="17" t="s">
        <v>75</v>
      </c>
      <c r="J19" s="17" t="s">
        <v>20</v>
      </c>
      <c r="K19" s="18" t="s">
        <v>20</v>
      </c>
      <c r="L19" s="18"/>
      <c r="M19" s="18"/>
    </row>
    <row r="20" spans="1:13" s="3" customFormat="1" ht="14.25" x14ac:dyDescent="0.2">
      <c r="A20" s="14"/>
      <c r="C20" s="15"/>
      <c r="D20" s="16"/>
      <c r="E20" s="4"/>
      <c r="F20" s="5"/>
      <c r="G20" s="5"/>
      <c r="H20" s="5"/>
      <c r="I20" s="17"/>
      <c r="J20" s="17" t="s">
        <v>20</v>
      </c>
      <c r="K20" s="18" t="s">
        <v>76</v>
      </c>
      <c r="L20" s="18"/>
      <c r="M20" s="18"/>
    </row>
    <row r="21" spans="1:13" s="3" customFormat="1" ht="14.25" x14ac:dyDescent="0.2">
      <c r="A21" s="14"/>
      <c r="C21" s="15"/>
      <c r="D21" s="16"/>
      <c r="E21" s="4"/>
      <c r="F21" s="5"/>
      <c r="G21" s="5"/>
      <c r="H21" s="5"/>
      <c r="I21" s="17"/>
      <c r="J21" s="17" t="s">
        <v>20</v>
      </c>
      <c r="K21" s="18" t="s">
        <v>77</v>
      </c>
      <c r="L21" s="18"/>
      <c r="M21" s="18"/>
    </row>
    <row r="22" spans="1:13" s="3" customFormat="1" ht="14.25" x14ac:dyDescent="0.2">
      <c r="A22" s="14"/>
      <c r="C22" s="15"/>
      <c r="D22" s="16"/>
      <c r="E22" s="4"/>
      <c r="F22" s="5"/>
      <c r="G22" s="5"/>
      <c r="H22" s="5"/>
      <c r="I22" s="17"/>
      <c r="J22" s="17" t="s">
        <v>20</v>
      </c>
      <c r="K22" s="18" t="s">
        <v>78</v>
      </c>
      <c r="L22" s="18"/>
      <c r="M22" s="18"/>
    </row>
    <row r="23" spans="1:13" s="3" customFormat="1" ht="14.25" x14ac:dyDescent="0.2">
      <c r="A23" s="14"/>
      <c r="C23" s="15"/>
      <c r="D23" s="16"/>
      <c r="E23" s="4"/>
      <c r="F23" s="5"/>
      <c r="G23" s="5"/>
      <c r="H23" s="5"/>
      <c r="I23" s="17"/>
      <c r="J23" s="17" t="s">
        <v>20</v>
      </c>
      <c r="K23" s="18" t="s">
        <v>79</v>
      </c>
      <c r="L23" s="18"/>
      <c r="M23" s="18"/>
    </row>
    <row r="24" spans="1:13" s="3" customFormat="1" ht="14.25" x14ac:dyDescent="0.2">
      <c r="A24" s="14"/>
      <c r="C24" s="15"/>
      <c r="D24" s="16"/>
      <c r="E24" s="4"/>
      <c r="F24" s="5"/>
      <c r="G24" s="5"/>
      <c r="H24" s="5"/>
      <c r="I24" s="17"/>
      <c r="J24" s="17" t="s">
        <v>20</v>
      </c>
      <c r="K24" s="18" t="s">
        <v>80</v>
      </c>
      <c r="L24" s="18"/>
      <c r="M24" s="18"/>
    </row>
    <row r="25" spans="1:13" s="3" customFormat="1" ht="28.5" x14ac:dyDescent="0.2">
      <c r="A25" s="14" t="s">
        <v>72</v>
      </c>
      <c r="B25" s="3" t="s">
        <v>81</v>
      </c>
      <c r="C25" s="15" t="s">
        <v>16</v>
      </c>
      <c r="D25" s="16" t="s">
        <v>17</v>
      </c>
      <c r="E25" s="4" t="s">
        <v>82</v>
      </c>
      <c r="F25" s="5">
        <v>1333000</v>
      </c>
      <c r="G25" s="5">
        <v>639386</v>
      </c>
      <c r="H25" s="5">
        <f>F25-G25</f>
        <v>693614</v>
      </c>
      <c r="I25" s="17" t="s">
        <v>83</v>
      </c>
      <c r="J25" s="17" t="s">
        <v>20</v>
      </c>
      <c r="K25" s="18" t="s">
        <v>20</v>
      </c>
      <c r="L25" s="18" t="s">
        <v>28</v>
      </c>
      <c r="M25" s="18" t="s">
        <v>32</v>
      </c>
    </row>
    <row r="26" spans="1:13" s="3" customFormat="1" ht="28.5" x14ac:dyDescent="0.2">
      <c r="A26" s="14" t="s">
        <v>72</v>
      </c>
      <c r="B26" s="3" t="s">
        <v>84</v>
      </c>
      <c r="C26" s="15" t="s">
        <v>16</v>
      </c>
      <c r="D26" s="16" t="s">
        <v>17</v>
      </c>
      <c r="E26" s="4" t="s">
        <v>85</v>
      </c>
      <c r="F26" s="5">
        <v>5934200</v>
      </c>
      <c r="G26" s="5">
        <v>5294415</v>
      </c>
      <c r="H26" s="5">
        <f t="shared" si="0"/>
        <v>639785</v>
      </c>
      <c r="I26" s="17" t="s">
        <v>86</v>
      </c>
      <c r="J26" s="17" t="s">
        <v>20</v>
      </c>
      <c r="K26" s="18" t="s">
        <v>20</v>
      </c>
      <c r="L26" s="18" t="s">
        <v>87</v>
      </c>
      <c r="M26" s="18" t="s">
        <v>32</v>
      </c>
    </row>
    <row r="27" spans="1:13" s="3" customFormat="1" ht="28.5" x14ac:dyDescent="0.2">
      <c r="A27" s="14" t="s">
        <v>72</v>
      </c>
      <c r="B27" s="3" t="s">
        <v>88</v>
      </c>
      <c r="C27" s="15" t="s">
        <v>16</v>
      </c>
      <c r="D27" s="16" t="s">
        <v>17</v>
      </c>
      <c r="E27" s="4" t="s">
        <v>82</v>
      </c>
      <c r="F27" s="5">
        <v>35326800</v>
      </c>
      <c r="G27" s="5">
        <v>27552064</v>
      </c>
      <c r="H27" s="5">
        <f t="shared" si="0"/>
        <v>7774736</v>
      </c>
      <c r="I27" s="17" t="s">
        <v>86</v>
      </c>
      <c r="J27" s="17" t="s">
        <v>20</v>
      </c>
      <c r="K27" s="18" t="s">
        <v>89</v>
      </c>
      <c r="L27" s="18" t="s">
        <v>87</v>
      </c>
      <c r="M27" s="18" t="s">
        <v>32</v>
      </c>
    </row>
    <row r="28" spans="1:13" s="3" customFormat="1" ht="28.5" x14ac:dyDescent="0.2">
      <c r="A28" s="14" t="s">
        <v>72</v>
      </c>
      <c r="B28" s="3" t="s">
        <v>88</v>
      </c>
      <c r="C28" s="15" t="s">
        <v>16</v>
      </c>
      <c r="D28" s="16" t="s">
        <v>17</v>
      </c>
      <c r="E28" s="4" t="s">
        <v>49</v>
      </c>
      <c r="F28" s="5">
        <v>46000000</v>
      </c>
      <c r="G28" s="5">
        <v>46000000</v>
      </c>
      <c r="H28" s="5">
        <f t="shared" si="0"/>
        <v>0</v>
      </c>
      <c r="I28" s="17" t="s">
        <v>86</v>
      </c>
      <c r="J28" s="17" t="s">
        <v>20</v>
      </c>
      <c r="K28" s="18" t="s">
        <v>90</v>
      </c>
      <c r="L28" s="18"/>
      <c r="M28" s="18"/>
    </row>
    <row r="29" spans="1:13" s="7" customFormat="1" ht="14.25" x14ac:dyDescent="0.2">
      <c r="A29" s="14" t="s">
        <v>91</v>
      </c>
      <c r="B29" s="3" t="s">
        <v>92</v>
      </c>
      <c r="C29" s="15" t="s">
        <v>16</v>
      </c>
      <c r="D29" s="16" t="s">
        <v>17</v>
      </c>
      <c r="E29" s="4" t="s">
        <v>93</v>
      </c>
      <c r="F29" s="5">
        <v>5000000</v>
      </c>
      <c r="G29" s="5">
        <v>4647927</v>
      </c>
      <c r="H29" s="5">
        <f>F29-G29</f>
        <v>352073</v>
      </c>
      <c r="I29" s="17" t="s">
        <v>94</v>
      </c>
      <c r="J29" s="17" t="s">
        <v>20</v>
      </c>
      <c r="K29" s="18" t="s">
        <v>95</v>
      </c>
      <c r="L29" s="18" t="s">
        <v>96</v>
      </c>
      <c r="M29" s="18"/>
    </row>
    <row r="30" spans="1:13" s="7" customFormat="1" ht="14.25" x14ac:dyDescent="0.2">
      <c r="A30" s="14" t="s">
        <v>91</v>
      </c>
      <c r="B30" s="3" t="s">
        <v>92</v>
      </c>
      <c r="C30" s="15" t="s">
        <v>16</v>
      </c>
      <c r="D30" s="16" t="s">
        <v>17</v>
      </c>
      <c r="E30" s="4" t="s">
        <v>97</v>
      </c>
      <c r="F30" s="5">
        <v>3000000</v>
      </c>
      <c r="G30" s="5">
        <v>3000000</v>
      </c>
      <c r="H30" s="5">
        <f t="shared" ref="H30:H31" si="1">F30-G30</f>
        <v>0</v>
      </c>
      <c r="I30" s="17" t="s">
        <v>94</v>
      </c>
      <c r="J30" s="17" t="s">
        <v>20</v>
      </c>
      <c r="K30" s="18" t="s">
        <v>98</v>
      </c>
      <c r="L30" s="18"/>
      <c r="M30" s="18"/>
    </row>
    <row r="31" spans="1:13" s="7" customFormat="1" ht="14.25" x14ac:dyDescent="0.2">
      <c r="A31" s="14" t="s">
        <v>91</v>
      </c>
      <c r="B31" s="3" t="s">
        <v>92</v>
      </c>
      <c r="C31" s="15" t="s">
        <v>16</v>
      </c>
      <c r="D31" s="16" t="s">
        <v>17</v>
      </c>
      <c r="E31" s="4" t="s">
        <v>99</v>
      </c>
      <c r="F31" s="5">
        <v>33016000</v>
      </c>
      <c r="G31" s="5"/>
      <c r="H31" s="5">
        <f t="shared" si="1"/>
        <v>33016000</v>
      </c>
      <c r="I31" s="17" t="s">
        <v>94</v>
      </c>
      <c r="J31" s="17" t="s">
        <v>20</v>
      </c>
      <c r="K31" s="18" t="s">
        <v>100</v>
      </c>
      <c r="L31" s="18" t="s">
        <v>96</v>
      </c>
      <c r="M31" s="18" t="s">
        <v>101</v>
      </c>
    </row>
    <row r="32" spans="1:13" s="7" customFormat="1" ht="14.25" x14ac:dyDescent="0.2">
      <c r="A32" s="14" t="s">
        <v>102</v>
      </c>
      <c r="B32" s="3" t="s">
        <v>103</v>
      </c>
      <c r="C32" s="15" t="s">
        <v>16</v>
      </c>
      <c r="D32" s="16" t="s">
        <v>17</v>
      </c>
      <c r="E32" s="4" t="s">
        <v>104</v>
      </c>
      <c r="F32" s="5">
        <v>75000000</v>
      </c>
      <c r="G32" s="5">
        <v>74673512.010000005</v>
      </c>
      <c r="H32" s="5">
        <f t="shared" si="0"/>
        <v>326487.98999999464</v>
      </c>
      <c r="I32" s="17" t="s">
        <v>105</v>
      </c>
      <c r="J32" s="17" t="s">
        <v>20</v>
      </c>
      <c r="K32" s="18" t="s">
        <v>106</v>
      </c>
      <c r="L32" s="18"/>
      <c r="M32" s="18"/>
    </row>
    <row r="33" spans="1:13" s="7" customFormat="1" ht="14.25" x14ac:dyDescent="0.2">
      <c r="A33" s="14" t="s">
        <v>102</v>
      </c>
      <c r="B33" s="3" t="s">
        <v>103</v>
      </c>
      <c r="C33" s="15" t="s">
        <v>16</v>
      </c>
      <c r="D33" s="16" t="s">
        <v>17</v>
      </c>
      <c r="E33" s="4" t="s">
        <v>107</v>
      </c>
      <c r="F33" s="5">
        <v>300000</v>
      </c>
      <c r="G33" s="5">
        <v>117126</v>
      </c>
      <c r="H33" s="5">
        <f t="shared" si="0"/>
        <v>182874</v>
      </c>
      <c r="I33" s="17" t="s">
        <v>105</v>
      </c>
      <c r="J33" s="17" t="s">
        <v>20</v>
      </c>
      <c r="K33" s="18" t="s">
        <v>108</v>
      </c>
      <c r="L33" s="18"/>
      <c r="M33" s="18"/>
    </row>
    <row r="34" spans="1:13" s="3" customFormat="1" ht="28.5" x14ac:dyDescent="0.2">
      <c r="A34" s="14" t="s">
        <v>109</v>
      </c>
      <c r="B34" s="3" t="s">
        <v>110</v>
      </c>
      <c r="C34" s="15" t="s">
        <v>16</v>
      </c>
      <c r="D34" s="16" t="s">
        <v>17</v>
      </c>
      <c r="E34" s="4" t="s">
        <v>82</v>
      </c>
      <c r="F34" s="5">
        <v>340200</v>
      </c>
      <c r="G34" s="5">
        <v>231295</v>
      </c>
      <c r="H34" s="5">
        <f t="shared" si="0"/>
        <v>108905</v>
      </c>
      <c r="I34" s="17" t="s">
        <v>111</v>
      </c>
      <c r="J34" s="17" t="s">
        <v>20</v>
      </c>
      <c r="K34" s="18" t="s">
        <v>20</v>
      </c>
      <c r="L34" s="18" t="s">
        <v>87</v>
      </c>
      <c r="M34" s="18" t="s">
        <v>32</v>
      </c>
    </row>
    <row r="35" spans="1:13" s="7" customFormat="1" ht="28.5" x14ac:dyDescent="0.2">
      <c r="A35" s="14" t="s">
        <v>109</v>
      </c>
      <c r="B35" s="3" t="s">
        <v>110</v>
      </c>
      <c r="C35" s="15" t="s">
        <v>16</v>
      </c>
      <c r="D35" s="16" t="s">
        <v>17</v>
      </c>
      <c r="E35" s="4" t="s">
        <v>112</v>
      </c>
      <c r="F35" s="5">
        <v>5000000</v>
      </c>
      <c r="G35" s="5">
        <v>5000000</v>
      </c>
      <c r="H35" s="5">
        <f>F35-G35</f>
        <v>0</v>
      </c>
      <c r="I35" s="17" t="s">
        <v>111</v>
      </c>
      <c r="J35" s="17" t="s">
        <v>20</v>
      </c>
      <c r="K35" s="18" t="s">
        <v>20</v>
      </c>
      <c r="L35" s="18" t="s">
        <v>96</v>
      </c>
      <c r="M35" s="18" t="s">
        <v>32</v>
      </c>
    </row>
    <row r="36" spans="1:13" s="3" customFormat="1" ht="28.5" x14ac:dyDescent="0.2">
      <c r="A36" s="14" t="s">
        <v>109</v>
      </c>
      <c r="B36" s="3" t="s">
        <v>113</v>
      </c>
      <c r="C36" s="15" t="s">
        <v>16</v>
      </c>
      <c r="D36" s="16" t="s">
        <v>17</v>
      </c>
      <c r="E36" s="4" t="s">
        <v>114</v>
      </c>
      <c r="F36" s="5">
        <v>69268300</v>
      </c>
      <c r="G36" s="5">
        <f>57284837+8441075+3411070</f>
        <v>69136982</v>
      </c>
      <c r="H36" s="5">
        <f t="shared" si="0"/>
        <v>131318</v>
      </c>
      <c r="I36" s="17" t="s">
        <v>115</v>
      </c>
      <c r="J36" s="17" t="s">
        <v>20</v>
      </c>
      <c r="K36" s="18" t="s">
        <v>116</v>
      </c>
      <c r="L36" s="18" t="s">
        <v>87</v>
      </c>
      <c r="M36" s="18" t="s">
        <v>32</v>
      </c>
    </row>
    <row r="37" spans="1:13" s="3" customFormat="1" ht="14.25" x14ac:dyDescent="0.2">
      <c r="A37" s="14"/>
      <c r="C37" s="15"/>
      <c r="D37" s="16"/>
      <c r="E37" s="4"/>
      <c r="F37" s="5"/>
      <c r="G37" s="5"/>
      <c r="H37" s="5"/>
      <c r="I37" s="17" t="s">
        <v>115</v>
      </c>
      <c r="J37" s="17" t="s">
        <v>20</v>
      </c>
      <c r="K37" s="18" t="s">
        <v>89</v>
      </c>
      <c r="L37" s="18" t="s">
        <v>87</v>
      </c>
      <c r="M37" s="18" t="s">
        <v>32</v>
      </c>
    </row>
    <row r="38" spans="1:13" s="3" customFormat="1" ht="14.25" x14ac:dyDescent="0.2">
      <c r="A38" s="14"/>
      <c r="C38" s="15"/>
      <c r="D38" s="16"/>
      <c r="E38" s="4"/>
      <c r="F38" s="5"/>
      <c r="G38" s="5"/>
      <c r="H38" s="5"/>
      <c r="I38" s="17" t="s">
        <v>115</v>
      </c>
      <c r="J38" s="17" t="s">
        <v>20</v>
      </c>
      <c r="K38" s="18" t="s">
        <v>117</v>
      </c>
      <c r="L38" s="18" t="s">
        <v>87</v>
      </c>
      <c r="M38" s="18" t="s">
        <v>32</v>
      </c>
    </row>
    <row r="39" spans="1:13" s="3" customFormat="1" ht="14.25" x14ac:dyDescent="0.2">
      <c r="A39" s="14"/>
      <c r="C39" s="15"/>
      <c r="D39" s="16"/>
      <c r="E39" s="4"/>
      <c r="F39" s="5"/>
      <c r="G39" s="5"/>
      <c r="H39" s="5"/>
      <c r="I39" s="17" t="s">
        <v>55</v>
      </c>
      <c r="J39" s="17" t="s">
        <v>20</v>
      </c>
      <c r="K39" s="18" t="s">
        <v>118</v>
      </c>
      <c r="L39" s="18" t="s">
        <v>87</v>
      </c>
      <c r="M39" s="18" t="s">
        <v>32</v>
      </c>
    </row>
    <row r="40" spans="1:13" s="3" customFormat="1" ht="28.5" x14ac:dyDescent="0.2">
      <c r="A40" s="14" t="s">
        <v>109</v>
      </c>
      <c r="B40" s="3" t="s">
        <v>119</v>
      </c>
      <c r="C40" s="15" t="s">
        <v>16</v>
      </c>
      <c r="D40" s="16" t="s">
        <v>17</v>
      </c>
      <c r="E40" s="4" t="s">
        <v>120</v>
      </c>
      <c r="F40" s="5">
        <f>7240000+14480000+14480000</f>
        <v>36200000</v>
      </c>
      <c r="G40" s="5">
        <f>7240000+14480000+9280344</f>
        <v>31000344</v>
      </c>
      <c r="H40" s="5">
        <f t="shared" ref="H40:H49" si="2">F40-G40</f>
        <v>5199656</v>
      </c>
      <c r="I40" s="17" t="s">
        <v>121</v>
      </c>
      <c r="J40" s="17" t="s">
        <v>20</v>
      </c>
      <c r="K40" s="18" t="s">
        <v>122</v>
      </c>
      <c r="L40" s="18"/>
      <c r="M40" s="18"/>
    </row>
    <row r="41" spans="1:13" s="3" customFormat="1" ht="28.5" x14ac:dyDescent="0.2">
      <c r="A41" s="14" t="s">
        <v>109</v>
      </c>
      <c r="B41" s="3" t="s">
        <v>123</v>
      </c>
      <c r="C41" s="15" t="s">
        <v>16</v>
      </c>
      <c r="D41" s="16" t="s">
        <v>17</v>
      </c>
      <c r="E41" s="4" t="s">
        <v>124</v>
      </c>
      <c r="F41" s="5">
        <v>5000000</v>
      </c>
      <c r="G41" s="5">
        <f>2456400+501899</f>
        <v>2958299</v>
      </c>
      <c r="H41" s="5">
        <f t="shared" si="2"/>
        <v>2041701</v>
      </c>
      <c r="I41" s="17" t="s">
        <v>125</v>
      </c>
      <c r="J41" s="17" t="s">
        <v>20</v>
      </c>
      <c r="K41" s="18" t="s">
        <v>20</v>
      </c>
      <c r="L41" s="18"/>
      <c r="M41" s="18"/>
    </row>
    <row r="42" spans="1:13" s="3" customFormat="1" ht="28.5" x14ac:dyDescent="0.2">
      <c r="A42" s="14" t="s">
        <v>109</v>
      </c>
      <c r="B42" s="3" t="s">
        <v>126</v>
      </c>
      <c r="C42" s="15" t="s">
        <v>16</v>
      </c>
      <c r="D42" s="16" t="s">
        <v>17</v>
      </c>
      <c r="E42" s="4" t="s">
        <v>127</v>
      </c>
      <c r="F42" s="5">
        <f>1000000</f>
        <v>1000000</v>
      </c>
      <c r="G42" s="5">
        <f>1000000</f>
        <v>1000000</v>
      </c>
      <c r="H42" s="5">
        <f t="shared" si="2"/>
        <v>0</v>
      </c>
      <c r="I42" s="17" t="s">
        <v>128</v>
      </c>
      <c r="J42" s="17" t="s">
        <v>20</v>
      </c>
      <c r="K42" s="18" t="s">
        <v>129</v>
      </c>
      <c r="L42" s="18"/>
      <c r="M42" s="18"/>
    </row>
    <row r="43" spans="1:13" s="7" customFormat="1" ht="28.5" x14ac:dyDescent="0.2">
      <c r="A43" s="14" t="s">
        <v>109</v>
      </c>
      <c r="B43" s="3" t="s">
        <v>126</v>
      </c>
      <c r="C43" s="15" t="s">
        <v>16</v>
      </c>
      <c r="D43" s="16" t="s">
        <v>17</v>
      </c>
      <c r="E43" s="4" t="s">
        <v>130</v>
      </c>
      <c r="F43" s="5">
        <v>24000000</v>
      </c>
      <c r="G43" s="5">
        <v>16370957</v>
      </c>
      <c r="H43" s="5">
        <f t="shared" si="2"/>
        <v>7629043</v>
      </c>
      <c r="I43" s="17" t="s">
        <v>128</v>
      </c>
      <c r="J43" s="17" t="s">
        <v>20</v>
      </c>
      <c r="K43" s="18" t="s">
        <v>122</v>
      </c>
      <c r="L43" s="18"/>
      <c r="M43" s="18"/>
    </row>
    <row r="44" spans="1:13" s="7" customFormat="1" ht="14.25" x14ac:dyDescent="0.2">
      <c r="A44" s="14"/>
      <c r="B44" s="3"/>
      <c r="C44" s="2"/>
      <c r="D44" s="3"/>
      <c r="E44" s="4"/>
      <c r="F44" s="5"/>
      <c r="G44" s="5"/>
      <c r="H44" s="5"/>
      <c r="I44" s="17"/>
      <c r="J44" s="17"/>
      <c r="K44" s="18"/>
      <c r="L44" s="18"/>
      <c r="M44" s="18"/>
    </row>
    <row r="45" spans="1:13" s="7" customFormat="1" ht="14.25" x14ac:dyDescent="0.2">
      <c r="A45" s="17" t="s">
        <v>131</v>
      </c>
      <c r="B45" s="3" t="s">
        <v>132</v>
      </c>
      <c r="C45" s="15" t="s">
        <v>16</v>
      </c>
      <c r="D45" s="16" t="s">
        <v>17</v>
      </c>
      <c r="E45" s="4" t="s">
        <v>133</v>
      </c>
      <c r="F45" s="5">
        <v>12000000</v>
      </c>
      <c r="G45" s="5">
        <v>12000000</v>
      </c>
      <c r="H45" s="5">
        <f t="shared" si="2"/>
        <v>0</v>
      </c>
      <c r="I45" s="17" t="s">
        <v>134</v>
      </c>
      <c r="J45" s="17" t="s">
        <v>20</v>
      </c>
      <c r="K45" s="17" t="s">
        <v>135</v>
      </c>
      <c r="L45" s="18"/>
      <c r="M45" s="18"/>
    </row>
    <row r="46" spans="1:13" s="7" customFormat="1" ht="14.25" x14ac:dyDescent="0.2">
      <c r="A46" s="17" t="s">
        <v>131</v>
      </c>
      <c r="B46" s="3" t="s">
        <v>132</v>
      </c>
      <c r="C46" s="15" t="s">
        <v>16</v>
      </c>
      <c r="D46" s="16" t="s">
        <v>17</v>
      </c>
      <c r="E46" s="4" t="s">
        <v>136</v>
      </c>
      <c r="F46" s="5">
        <v>75000000</v>
      </c>
      <c r="G46" s="5">
        <v>64294142</v>
      </c>
      <c r="H46" s="5">
        <f t="shared" si="2"/>
        <v>10705858</v>
      </c>
      <c r="I46" s="17" t="s">
        <v>134</v>
      </c>
      <c r="J46" s="17" t="s">
        <v>20</v>
      </c>
      <c r="K46" s="18" t="s">
        <v>20</v>
      </c>
      <c r="L46" s="18"/>
      <c r="M46" s="18"/>
    </row>
    <row r="47" spans="1:13" s="7" customFormat="1" ht="14.25" x14ac:dyDescent="0.2">
      <c r="A47" s="17" t="s">
        <v>131</v>
      </c>
      <c r="B47" s="3" t="s">
        <v>132</v>
      </c>
      <c r="C47" s="15" t="s">
        <v>16</v>
      </c>
      <c r="D47" s="16" t="s">
        <v>17</v>
      </c>
      <c r="E47" s="4" t="s">
        <v>137</v>
      </c>
      <c r="F47" s="5">
        <v>5000000</v>
      </c>
      <c r="G47" s="5">
        <v>5000000</v>
      </c>
      <c r="H47" s="5">
        <f t="shared" si="2"/>
        <v>0</v>
      </c>
      <c r="I47" s="17" t="s">
        <v>134</v>
      </c>
      <c r="J47" s="17" t="s">
        <v>20</v>
      </c>
      <c r="K47" s="17" t="s">
        <v>138</v>
      </c>
      <c r="L47" s="18"/>
      <c r="M47" s="18"/>
    </row>
    <row r="48" spans="1:13" s="7" customFormat="1" ht="14.25" x14ac:dyDescent="0.2">
      <c r="A48" s="17" t="s">
        <v>131</v>
      </c>
      <c r="B48" s="3" t="s">
        <v>132</v>
      </c>
      <c r="C48" s="15" t="s">
        <v>16</v>
      </c>
      <c r="D48" s="16" t="s">
        <v>17</v>
      </c>
      <c r="E48" s="4" t="s">
        <v>139</v>
      </c>
      <c r="F48" s="5">
        <v>500000</v>
      </c>
      <c r="G48" s="5">
        <v>500000</v>
      </c>
      <c r="H48" s="5">
        <f t="shared" si="2"/>
        <v>0</v>
      </c>
      <c r="I48" s="17" t="s">
        <v>134</v>
      </c>
      <c r="J48" s="17" t="s">
        <v>20</v>
      </c>
      <c r="K48" s="17" t="s">
        <v>140</v>
      </c>
      <c r="L48" s="18"/>
      <c r="M48" s="18"/>
    </row>
    <row r="49" spans="1:13" s="7" customFormat="1" ht="14.25" x14ac:dyDescent="0.2">
      <c r="A49" s="17" t="s">
        <v>131</v>
      </c>
      <c r="B49" s="3" t="s">
        <v>141</v>
      </c>
      <c r="C49" s="15" t="s">
        <v>16</v>
      </c>
      <c r="D49" s="16" t="s">
        <v>17</v>
      </c>
      <c r="E49" s="4" t="s">
        <v>142</v>
      </c>
      <c r="F49" s="5">
        <v>5000000</v>
      </c>
      <c r="G49" s="5"/>
      <c r="H49" s="5">
        <f t="shared" si="2"/>
        <v>5000000</v>
      </c>
      <c r="I49" s="17"/>
      <c r="J49" s="17" t="s">
        <v>20</v>
      </c>
      <c r="K49" s="17"/>
      <c r="L49" s="18"/>
      <c r="M49" s="18"/>
    </row>
  </sheetData>
  <mergeCells count="1">
    <mergeCell ref="I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Hicks, John T (OSBD)</dc:creator>
  <cp:lastModifiedBy>Hicks, John T (OSBD)</cp:lastModifiedBy>
  <dcterms:created xsi:type="dcterms:W3CDTF">2024-02-16T17:43:51Z</dcterms:created>
  <dcterms:modified xsi:type="dcterms:W3CDTF">2024-02-16T17:47:40Z</dcterms:modified>
</cp:coreProperties>
</file>